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2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'Hoja1'!$A$1:$O$40</definedName>
    <definedName name="_xlnm.Print_Area" localSheetId="1">'Hoja2'!$A$1:$O$42</definedName>
    <definedName name="_xlnm.Print_Area" localSheetId="2">'Hoja3'!$A$1:$O$42</definedName>
  </definedNames>
  <calcPr fullCalcOnLoad="1"/>
</workbook>
</file>

<file path=xl/sharedStrings.xml><?xml version="1.0" encoding="utf-8"?>
<sst xmlns="http://schemas.openxmlformats.org/spreadsheetml/2006/main" count="138" uniqueCount="37">
  <si>
    <t>PRESUPUESTO INSTITUCIONAL - EJERCICIO FISCAL 2008</t>
  </si>
  <si>
    <t>(En Nuevos Soles)</t>
  </si>
  <si>
    <t>SECTOR: 10 EDUCACION</t>
  </si>
  <si>
    <t>PLIEGO: 518 UNIVERSIDAD NACIONAL AGRARIA LA MOLINA</t>
  </si>
  <si>
    <t>Presupuesto de Apertura</t>
  </si>
  <si>
    <t>Presupuesto Modificado</t>
  </si>
  <si>
    <t>Ejecución del Gasto</t>
  </si>
  <si>
    <t>GRUPO GENERICO DEL GASTO</t>
  </si>
  <si>
    <t>Recursos</t>
  </si>
  <si>
    <t>Rec. Direc.</t>
  </si>
  <si>
    <t>Total</t>
  </si>
  <si>
    <t xml:space="preserve">Recursos </t>
  </si>
  <si>
    <t>Donaciones y</t>
  </si>
  <si>
    <t>Oridinarios</t>
  </si>
  <si>
    <t>Recaudados</t>
  </si>
  <si>
    <t>Determinados</t>
  </si>
  <si>
    <t>Toda Fuente</t>
  </si>
  <si>
    <t>Ordinarios</t>
  </si>
  <si>
    <t>Transferencias</t>
  </si>
  <si>
    <t>5. GASTOS CORRIENTES</t>
  </si>
  <si>
    <t xml:space="preserve">     1. Personal y Obligaciones Sociales</t>
  </si>
  <si>
    <t xml:space="preserve">     2. Obligaciones Previsionales</t>
  </si>
  <si>
    <t xml:space="preserve">     3. Bienes y Servicios</t>
  </si>
  <si>
    <t xml:space="preserve">     4. Otros Gastos Corrientes</t>
  </si>
  <si>
    <t>6. GASTOS DE CAPITAL</t>
  </si>
  <si>
    <t xml:space="preserve">      5. Inversiones</t>
  </si>
  <si>
    <t xml:space="preserve">      7. Otros Gastos de Capital</t>
  </si>
  <si>
    <t>TOTAL</t>
  </si>
  <si>
    <t xml:space="preserve">Fuente: Oficina Adm. de Planificación - Dpto. de Presupuesto </t>
  </si>
  <si>
    <t>PRESUPUESTO INSTITUCIONAL - EJERCICIO FISCAL 2009</t>
  </si>
  <si>
    <t>determinados</t>
  </si>
  <si>
    <t xml:space="preserve">     2. Pensiones y Otras Prestaciones Sociales</t>
  </si>
  <si>
    <t xml:space="preserve">      5. Adquisición de Activos no Finanacieros</t>
  </si>
  <si>
    <t>PRESUPUESTO INSTITUCIONAL - EJERCICIO FISCAL 2010</t>
  </si>
  <si>
    <t xml:space="preserve">     2. Pensiones y otras prestaciones sociales</t>
  </si>
  <si>
    <t xml:space="preserve">      5. Adquisición de Activos no financieros</t>
  </si>
  <si>
    <t xml:space="preserve">    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</si>
</sst>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right" vertical="center"/>
    </xf>
    <xf numFmtId="4" fontId="19" fillId="0" borderId="17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" fontId="19" fillId="0" borderId="16" xfId="0" applyNumberFormat="1" applyFont="1" applyFill="1" applyBorder="1" applyAlignment="1">
      <alignment horizontal="right" vertical="center"/>
    </xf>
    <xf numFmtId="4" fontId="19" fillId="0" borderId="15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4" fontId="20" fillId="0" borderId="0" xfId="0" applyNumberFormat="1" applyFont="1" applyFill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" fontId="20" fillId="0" borderId="24" xfId="0" applyNumberFormat="1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right" vertical="center"/>
    </xf>
    <xf numFmtId="4" fontId="19" fillId="0" borderId="26" xfId="0" applyNumberFormat="1" applyFont="1" applyFill="1" applyBorder="1" applyAlignment="1">
      <alignment horizontal="right" vertical="center"/>
    </xf>
    <xf numFmtId="4" fontId="19" fillId="0" borderId="25" xfId="0" applyNumberFormat="1" applyFont="1" applyFill="1" applyBorder="1" applyAlignment="1">
      <alignment horizontal="right" vertical="center"/>
    </xf>
    <xf numFmtId="4" fontId="19" fillId="0" borderId="27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horizontal="right" vertical="center"/>
    </xf>
    <xf numFmtId="4" fontId="19" fillId="0" borderId="28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20" fillId="0" borderId="30" xfId="0" applyFont="1" applyFill="1" applyBorder="1" applyAlignment="1">
      <alignment horizontal="left"/>
    </xf>
    <xf numFmtId="4" fontId="20" fillId="0" borderId="31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4" fontId="19" fillId="0" borderId="33" xfId="0" applyNumberFormat="1" applyFont="1" applyFill="1" applyBorder="1" applyAlignment="1">
      <alignment horizontal="right" vertical="center"/>
    </xf>
    <xf numFmtId="4" fontId="19" fillId="0" borderId="32" xfId="0" applyNumberFormat="1" applyFont="1" applyFill="1" applyBorder="1" applyAlignment="1">
      <alignment horizontal="right" vertical="center"/>
    </xf>
    <xf numFmtId="4" fontId="19" fillId="0" borderId="18" xfId="0" applyNumberFormat="1" applyFont="1" applyFill="1" applyBorder="1" applyAlignment="1">
      <alignment horizontal="right" vertical="center"/>
    </xf>
    <xf numFmtId="4" fontId="19" fillId="0" borderId="31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4" fontId="19" fillId="0" borderId="35" xfId="0" applyNumberFormat="1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4" fontId="20" fillId="0" borderId="36" xfId="0" applyNumberFormat="1" applyFont="1" applyFill="1" applyBorder="1" applyAlignment="1">
      <alignment horizontal="right" vertical="center"/>
    </xf>
    <xf numFmtId="4" fontId="20" fillId="0" borderId="37" xfId="0" applyNumberFormat="1" applyFont="1" applyFill="1" applyBorder="1" applyAlignment="1">
      <alignment horizontal="right" vertical="center"/>
    </xf>
    <xf numFmtId="4" fontId="20" fillId="0" borderId="34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selection activeCell="H29" sqref="H29"/>
    </sheetView>
  </sheetViews>
  <sheetFormatPr defaultColWidth="11.421875" defaultRowHeight="15"/>
  <cols>
    <col min="1" max="1" width="27.00390625" style="0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2" t="s">
        <v>2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5.75" thickBot="1">
      <c r="A5" s="2" t="s">
        <v>3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ht="21.75" customHeight="1" thickBot="1">
      <c r="A6" s="7"/>
      <c r="B6" s="8" t="s">
        <v>4</v>
      </c>
      <c r="C6" s="9"/>
      <c r="D6" s="9"/>
      <c r="E6" s="10"/>
      <c r="F6" s="8" t="s">
        <v>5</v>
      </c>
      <c r="G6" s="9"/>
      <c r="H6" s="9"/>
      <c r="I6" s="9"/>
      <c r="J6" s="10"/>
      <c r="K6" s="8" t="s">
        <v>6</v>
      </c>
      <c r="L6" s="9"/>
      <c r="M6" s="9"/>
      <c r="N6" s="9"/>
      <c r="O6" s="10"/>
    </row>
    <row r="7" spans="1:15" ht="21.75" customHeight="1">
      <c r="A7" s="11" t="s">
        <v>7</v>
      </c>
      <c r="B7" s="12" t="s">
        <v>8</v>
      </c>
      <c r="C7" s="13" t="s">
        <v>9</v>
      </c>
      <c r="D7" s="14" t="s">
        <v>8</v>
      </c>
      <c r="E7" s="15" t="s">
        <v>10</v>
      </c>
      <c r="F7" s="16" t="s">
        <v>8</v>
      </c>
      <c r="G7" s="13" t="s">
        <v>9</v>
      </c>
      <c r="H7" s="13" t="s">
        <v>11</v>
      </c>
      <c r="I7" s="17" t="s">
        <v>12</v>
      </c>
      <c r="J7" s="15" t="s">
        <v>10</v>
      </c>
      <c r="K7" s="16" t="s">
        <v>8</v>
      </c>
      <c r="L7" s="13" t="s">
        <v>9</v>
      </c>
      <c r="M7" s="13" t="s">
        <v>8</v>
      </c>
      <c r="N7" s="18" t="s">
        <v>12</v>
      </c>
      <c r="O7" s="15" t="s">
        <v>10</v>
      </c>
    </row>
    <row r="8" spans="1:15" ht="21.75" customHeight="1" thickBot="1">
      <c r="A8" s="19"/>
      <c r="B8" s="20" t="s">
        <v>13</v>
      </c>
      <c r="C8" s="21" t="s">
        <v>14</v>
      </c>
      <c r="D8" s="22" t="s">
        <v>15</v>
      </c>
      <c r="E8" s="23" t="s">
        <v>16</v>
      </c>
      <c r="F8" s="24" t="s">
        <v>17</v>
      </c>
      <c r="G8" s="21" t="s">
        <v>14</v>
      </c>
      <c r="H8" s="21" t="s">
        <v>15</v>
      </c>
      <c r="I8" s="22" t="s">
        <v>18</v>
      </c>
      <c r="J8" s="23" t="s">
        <v>16</v>
      </c>
      <c r="K8" s="24" t="s">
        <v>17</v>
      </c>
      <c r="L8" s="21" t="s">
        <v>14</v>
      </c>
      <c r="M8" s="21" t="s">
        <v>15</v>
      </c>
      <c r="N8" s="25" t="s">
        <v>18</v>
      </c>
      <c r="O8" s="23" t="s">
        <v>16</v>
      </c>
    </row>
    <row r="9" spans="1:15" ht="21.75" customHeight="1">
      <c r="A9" s="11" t="s">
        <v>19</v>
      </c>
      <c r="B9" s="26">
        <f>B11+B12+B14+B13</f>
        <v>45971000</v>
      </c>
      <c r="C9" s="27">
        <f>SUM(C11:C14)</f>
        <v>11120595</v>
      </c>
      <c r="D9" s="28">
        <f>SUM(D11:D14)</f>
        <v>0</v>
      </c>
      <c r="E9" s="29">
        <f>SUM(B9:C9)</f>
        <v>57091595</v>
      </c>
      <c r="F9" s="26">
        <f>SUM(SUM(F11:F14))</f>
        <v>47162100</v>
      </c>
      <c r="G9" s="27">
        <f>G13+G14</f>
        <v>14551340</v>
      </c>
      <c r="H9" s="27">
        <v>0</v>
      </c>
      <c r="I9" s="28">
        <f>I13</f>
        <v>107298</v>
      </c>
      <c r="J9" s="30">
        <f>SUM(F9:I9)</f>
        <v>61820738</v>
      </c>
      <c r="K9" s="31">
        <f>K11+K12+K13+K14</f>
        <v>44303834.379999995</v>
      </c>
      <c r="L9" s="27">
        <f>+L13+L14</f>
        <v>12339331.62</v>
      </c>
      <c r="M9" s="27">
        <v>0</v>
      </c>
      <c r="N9" s="28">
        <f>+N13</f>
        <v>42637.06</v>
      </c>
      <c r="O9" s="32">
        <f>O11+O12+O13+O14</f>
        <v>56685803.059999995</v>
      </c>
    </row>
    <row r="10" spans="1:15" ht="21.75" customHeight="1">
      <c r="A10" s="33"/>
      <c r="B10" s="34"/>
      <c r="C10" s="35"/>
      <c r="D10" s="36"/>
      <c r="E10" s="37"/>
      <c r="F10" s="38"/>
      <c r="G10" s="35"/>
      <c r="H10" s="35"/>
      <c r="I10" s="36"/>
      <c r="J10" s="38"/>
      <c r="K10" s="39"/>
      <c r="L10" s="35"/>
      <c r="M10" s="35"/>
      <c r="N10" s="36"/>
      <c r="O10" s="40"/>
    </row>
    <row r="11" spans="1:15" ht="21.75" customHeight="1">
      <c r="A11" s="33" t="s">
        <v>20</v>
      </c>
      <c r="B11" s="38">
        <v>24929000</v>
      </c>
      <c r="C11" s="35">
        <v>0</v>
      </c>
      <c r="D11" s="36">
        <v>0</v>
      </c>
      <c r="E11" s="37">
        <f>B11+C11+D11</f>
        <v>24929000</v>
      </c>
      <c r="F11" s="38">
        <v>26131260</v>
      </c>
      <c r="G11" s="35">
        <v>0</v>
      </c>
      <c r="H11" s="35">
        <v>0</v>
      </c>
      <c r="I11" s="36">
        <v>0</v>
      </c>
      <c r="J11" s="38">
        <f>F11</f>
        <v>26131260</v>
      </c>
      <c r="K11" s="39">
        <v>25243291.68</v>
      </c>
      <c r="L11" s="35">
        <v>0</v>
      </c>
      <c r="M11" s="35">
        <v>0</v>
      </c>
      <c r="N11" s="36">
        <v>0</v>
      </c>
      <c r="O11" s="40">
        <f>SUM(K11:N11)</f>
        <v>25243291.68</v>
      </c>
    </row>
    <row r="12" spans="1:15" ht="21.75" customHeight="1">
      <c r="A12" s="33" t="s">
        <v>21</v>
      </c>
      <c r="B12" s="38">
        <v>13826928</v>
      </c>
      <c r="C12" s="35">
        <v>0</v>
      </c>
      <c r="D12" s="36">
        <v>0</v>
      </c>
      <c r="E12" s="37">
        <f>B12+C12+D12</f>
        <v>13826928</v>
      </c>
      <c r="F12" s="38">
        <v>13826928</v>
      </c>
      <c r="G12" s="35">
        <v>0</v>
      </c>
      <c r="H12" s="35">
        <v>0</v>
      </c>
      <c r="I12" s="36">
        <v>0</v>
      </c>
      <c r="J12" s="38">
        <f>F12</f>
        <v>13826928</v>
      </c>
      <c r="K12" s="39">
        <v>12435256.34</v>
      </c>
      <c r="L12" s="35">
        <v>0</v>
      </c>
      <c r="M12" s="35">
        <v>0</v>
      </c>
      <c r="N12" s="36">
        <v>0</v>
      </c>
      <c r="O12" s="40">
        <f>SUM(K12:N12)</f>
        <v>12435256.34</v>
      </c>
    </row>
    <row r="13" spans="1:15" ht="21.75" customHeight="1">
      <c r="A13" s="33" t="s">
        <v>22</v>
      </c>
      <c r="B13" s="38">
        <v>6035072</v>
      </c>
      <c r="C13" s="35">
        <v>10094095</v>
      </c>
      <c r="D13" s="36">
        <v>0</v>
      </c>
      <c r="E13" s="37">
        <f>B13+C13+D13</f>
        <v>16129167</v>
      </c>
      <c r="F13" s="38">
        <v>5991930</v>
      </c>
      <c r="G13" s="35">
        <v>12779815</v>
      </c>
      <c r="H13" s="35">
        <v>0</v>
      </c>
      <c r="I13" s="36">
        <v>107298</v>
      </c>
      <c r="J13" s="38">
        <f>SUM(F13:I13)</f>
        <v>18879043</v>
      </c>
      <c r="K13" s="39">
        <v>5508281.79</v>
      </c>
      <c r="L13" s="35">
        <v>10755142.69</v>
      </c>
      <c r="M13" s="35">
        <v>0</v>
      </c>
      <c r="N13" s="36">
        <v>42637.06</v>
      </c>
      <c r="O13" s="40">
        <f>SUM(K13:N13)</f>
        <v>16306061.540000001</v>
      </c>
    </row>
    <row r="14" spans="1:15" ht="21.75" customHeight="1">
      <c r="A14" s="33" t="s">
        <v>23</v>
      </c>
      <c r="B14" s="38">
        <v>1180000</v>
      </c>
      <c r="C14" s="35">
        <v>1026500</v>
      </c>
      <c r="D14" s="36">
        <v>0</v>
      </c>
      <c r="E14" s="37">
        <f>B14+C14+D14</f>
        <v>2206500</v>
      </c>
      <c r="F14" s="38">
        <v>1211982</v>
      </c>
      <c r="G14" s="35">
        <v>1771525</v>
      </c>
      <c r="H14" s="35">
        <v>0</v>
      </c>
      <c r="I14" s="36">
        <v>0</v>
      </c>
      <c r="J14" s="38">
        <f>SUM(F14:I14)</f>
        <v>2983507</v>
      </c>
      <c r="K14" s="39">
        <v>1117004.57</v>
      </c>
      <c r="L14" s="35">
        <v>1584188.93</v>
      </c>
      <c r="M14" s="35">
        <v>0</v>
      </c>
      <c r="N14" s="36">
        <v>0</v>
      </c>
      <c r="O14" s="40">
        <f>SUM(K14:N14)</f>
        <v>2701193.5</v>
      </c>
    </row>
    <row r="15" spans="1:15" ht="21.75" customHeight="1">
      <c r="A15" s="33"/>
      <c r="B15" s="34"/>
      <c r="C15" s="35"/>
      <c r="D15" s="36"/>
      <c r="E15" s="37"/>
      <c r="F15" s="34"/>
      <c r="G15" s="35"/>
      <c r="H15" s="35"/>
      <c r="I15" s="36"/>
      <c r="J15" s="34"/>
      <c r="K15" s="39"/>
      <c r="L15" s="35"/>
      <c r="M15" s="35"/>
      <c r="N15" s="36"/>
      <c r="O15" s="40"/>
    </row>
    <row r="16" spans="1:15" ht="21.75" customHeight="1">
      <c r="A16" s="11" t="s">
        <v>24</v>
      </c>
      <c r="B16" s="26">
        <f>+B18+B19</f>
        <v>4254000</v>
      </c>
      <c r="C16" s="27">
        <f>SUM(C18:C19)</f>
        <v>919348</v>
      </c>
      <c r="D16" s="28">
        <f>SUM(D18:D19)</f>
        <v>2547</v>
      </c>
      <c r="E16" s="29">
        <f>SUM(B16:D16)</f>
        <v>5175895</v>
      </c>
      <c r="F16" s="26">
        <f>+F18+F19</f>
        <v>4319440</v>
      </c>
      <c r="G16" s="27">
        <f>G18+G19</f>
        <v>1198587</v>
      </c>
      <c r="H16" s="27">
        <f>H18+H19</f>
        <v>6547</v>
      </c>
      <c r="I16" s="28">
        <f>I18+I19</f>
        <v>180257</v>
      </c>
      <c r="J16" s="30">
        <f>SUM(F16:I16)</f>
        <v>5704831</v>
      </c>
      <c r="K16" s="31">
        <f>K18+K19</f>
        <v>3797798.1100000003</v>
      </c>
      <c r="L16" s="27">
        <f>+L19+L18</f>
        <v>879766.41</v>
      </c>
      <c r="M16" s="27">
        <f>M18</f>
        <v>0</v>
      </c>
      <c r="N16" s="28">
        <f>N18+N19</f>
        <v>80061</v>
      </c>
      <c r="O16" s="32">
        <f>O18+O19</f>
        <v>4757625.5200000005</v>
      </c>
    </row>
    <row r="17" spans="1:15" ht="21.75" customHeight="1">
      <c r="A17" s="33"/>
      <c r="B17" s="34"/>
      <c r="C17" s="35"/>
      <c r="D17" s="36"/>
      <c r="E17" s="37"/>
      <c r="F17" s="38"/>
      <c r="G17" s="35"/>
      <c r="H17" s="35"/>
      <c r="I17" s="36"/>
      <c r="J17" s="38"/>
      <c r="K17" s="39"/>
      <c r="L17" s="35"/>
      <c r="M17" s="35"/>
      <c r="N17" s="36"/>
      <c r="O17" s="40"/>
    </row>
    <row r="18" spans="1:15" ht="21.75" customHeight="1">
      <c r="A18" s="33" t="s">
        <v>25</v>
      </c>
      <c r="B18" s="38">
        <v>3754000</v>
      </c>
      <c r="C18" s="35">
        <v>0</v>
      </c>
      <c r="D18" s="36">
        <v>2547</v>
      </c>
      <c r="E18" s="37">
        <f>B18+C18+D18</f>
        <v>3756547</v>
      </c>
      <c r="F18" s="38">
        <v>3819440</v>
      </c>
      <c r="G18" s="35">
        <v>0</v>
      </c>
      <c r="H18" s="35">
        <v>6547</v>
      </c>
      <c r="I18" s="36">
        <v>137520</v>
      </c>
      <c r="J18" s="38">
        <f>SUM(F18:I18)</f>
        <v>3963507</v>
      </c>
      <c r="K18" s="39">
        <v>3298189.22</v>
      </c>
      <c r="L18" s="35">
        <v>0</v>
      </c>
      <c r="M18" s="35">
        <v>0</v>
      </c>
      <c r="N18" s="36">
        <v>72525</v>
      </c>
      <c r="O18" s="40">
        <f>SUM(K18:N18)</f>
        <v>3370714.22</v>
      </c>
    </row>
    <row r="19" spans="1:15" ht="21.75" customHeight="1">
      <c r="A19" s="33" t="s">
        <v>26</v>
      </c>
      <c r="B19" s="38">
        <v>500000</v>
      </c>
      <c r="C19" s="35">
        <v>919348</v>
      </c>
      <c r="D19" s="36">
        <v>0</v>
      </c>
      <c r="E19" s="37">
        <f>B19+C19+D19</f>
        <v>1419348</v>
      </c>
      <c r="F19" s="38">
        <v>500000</v>
      </c>
      <c r="G19" s="35">
        <v>1198587</v>
      </c>
      <c r="H19" s="35">
        <v>0</v>
      </c>
      <c r="I19" s="36">
        <v>42737</v>
      </c>
      <c r="J19" s="38">
        <f>SUM(F19:I19)</f>
        <v>1741324</v>
      </c>
      <c r="K19" s="39">
        <v>499608.89</v>
      </c>
      <c r="L19" s="35">
        <v>879766.41</v>
      </c>
      <c r="M19" s="35">
        <v>0</v>
      </c>
      <c r="N19" s="36">
        <v>7536</v>
      </c>
      <c r="O19" s="40">
        <f>SUM(K19:N19)</f>
        <v>1386911.3</v>
      </c>
    </row>
    <row r="20" spans="1:15" ht="21.75" customHeight="1" thickBot="1">
      <c r="A20" s="33"/>
      <c r="B20" s="38"/>
      <c r="C20" s="41"/>
      <c r="D20" s="42"/>
      <c r="E20" s="43"/>
      <c r="F20" s="34"/>
      <c r="G20" s="41"/>
      <c r="H20" s="41"/>
      <c r="I20" s="42"/>
      <c r="J20" s="34"/>
      <c r="K20" s="39"/>
      <c r="L20" s="35"/>
      <c r="M20" s="35"/>
      <c r="N20" s="36"/>
      <c r="O20" s="40"/>
    </row>
    <row r="21" spans="1:15" ht="21.75" customHeight="1" thickBot="1">
      <c r="A21" s="44" t="s">
        <v>27</v>
      </c>
      <c r="B21" s="45">
        <f>+B9+B16</f>
        <v>50225000</v>
      </c>
      <c r="C21" s="46">
        <f>C16+C9</f>
        <v>12039943</v>
      </c>
      <c r="D21" s="46">
        <f>D16+D9</f>
        <v>2547</v>
      </c>
      <c r="E21" s="47">
        <f>SUM(E9+E16)</f>
        <v>62267490</v>
      </c>
      <c r="F21" s="45">
        <f>F9+F16</f>
        <v>51481540</v>
      </c>
      <c r="G21" s="48">
        <f>G9+G16</f>
        <v>15749927</v>
      </c>
      <c r="H21" s="48">
        <f>H16</f>
        <v>6547</v>
      </c>
      <c r="I21" s="49">
        <f>I9+I16</f>
        <v>287555</v>
      </c>
      <c r="J21" s="47">
        <f>J9+J16</f>
        <v>67525569</v>
      </c>
      <c r="K21" s="45">
        <f>K9+K16</f>
        <v>48101632.489999995</v>
      </c>
      <c r="L21" s="48">
        <f>L9+L16</f>
        <v>13219098.03</v>
      </c>
      <c r="M21" s="50">
        <f>M16</f>
        <v>0</v>
      </c>
      <c r="N21" s="51">
        <f>+N9+N16</f>
        <v>122698.06</v>
      </c>
      <c r="O21" s="47">
        <f>O9+O16</f>
        <v>61443428.58</v>
      </c>
    </row>
    <row r="22" spans="1:15" ht="15">
      <c r="A22" s="3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</sheetData>
  <sheetProtection/>
  <mergeCells count="5">
    <mergeCell ref="A2:O2"/>
    <mergeCell ref="A3:O3"/>
    <mergeCell ref="B6:E6"/>
    <mergeCell ref="F6:J6"/>
    <mergeCell ref="K6:O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selection activeCell="E32" sqref="E32"/>
    </sheetView>
  </sheetViews>
  <sheetFormatPr defaultColWidth="11.421875" defaultRowHeight="15"/>
  <cols>
    <col min="1" max="1" width="31.140625" style="0" customWidth="1"/>
  </cols>
  <sheetData>
    <row r="2" spans="1:15" ht="15.75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>
      <c r="A4" s="2" t="s">
        <v>2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5.75" thickBot="1">
      <c r="A5" s="2" t="s">
        <v>3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ht="21.75" customHeight="1" thickBot="1">
      <c r="A6" s="7"/>
      <c r="B6" s="8" t="s">
        <v>4</v>
      </c>
      <c r="C6" s="9"/>
      <c r="D6" s="9"/>
      <c r="E6" s="10"/>
      <c r="F6" s="8" t="s">
        <v>5</v>
      </c>
      <c r="G6" s="57"/>
      <c r="H6" s="57"/>
      <c r="I6" s="57"/>
      <c r="J6" s="58"/>
      <c r="K6" s="8" t="s">
        <v>6</v>
      </c>
      <c r="L6" s="9"/>
      <c r="M6" s="9"/>
      <c r="N6" s="9"/>
      <c r="O6" s="10"/>
    </row>
    <row r="7" spans="1:15" ht="21.75" customHeight="1">
      <c r="A7" s="11" t="s">
        <v>7</v>
      </c>
      <c r="B7" s="12" t="s">
        <v>8</v>
      </c>
      <c r="C7" s="13" t="s">
        <v>9</v>
      </c>
      <c r="D7" s="59" t="s">
        <v>8</v>
      </c>
      <c r="E7" s="60" t="s">
        <v>10</v>
      </c>
      <c r="F7" s="16" t="s">
        <v>8</v>
      </c>
      <c r="G7" s="13" t="s">
        <v>9</v>
      </c>
      <c r="H7" s="13" t="s">
        <v>8</v>
      </c>
      <c r="I7" s="14" t="s">
        <v>12</v>
      </c>
      <c r="J7" s="61" t="s">
        <v>10</v>
      </c>
      <c r="K7" s="16" t="s">
        <v>8</v>
      </c>
      <c r="L7" s="62" t="s">
        <v>9</v>
      </c>
      <c r="M7" s="13" t="s">
        <v>8</v>
      </c>
      <c r="N7" s="14" t="s">
        <v>12</v>
      </c>
      <c r="O7" s="61" t="s">
        <v>10</v>
      </c>
    </row>
    <row r="8" spans="1:15" ht="21.75" customHeight="1" thickBot="1">
      <c r="A8" s="19"/>
      <c r="B8" s="20" t="s">
        <v>13</v>
      </c>
      <c r="C8" s="21" t="s">
        <v>14</v>
      </c>
      <c r="D8" s="21" t="s">
        <v>30</v>
      </c>
      <c r="E8" s="63" t="s">
        <v>16</v>
      </c>
      <c r="F8" s="24" t="s">
        <v>17</v>
      </c>
      <c r="G8" s="21" t="s">
        <v>14</v>
      </c>
      <c r="H8" s="21" t="s">
        <v>15</v>
      </c>
      <c r="I8" s="22" t="s">
        <v>18</v>
      </c>
      <c r="J8" s="63" t="s">
        <v>16</v>
      </c>
      <c r="K8" s="24" t="s">
        <v>17</v>
      </c>
      <c r="L8" s="64" t="s">
        <v>14</v>
      </c>
      <c r="M8" s="21" t="s">
        <v>15</v>
      </c>
      <c r="N8" s="22" t="s">
        <v>18</v>
      </c>
      <c r="O8" s="63" t="s">
        <v>16</v>
      </c>
    </row>
    <row r="9" spans="1:15" ht="21.75" customHeight="1">
      <c r="A9" s="11" t="s">
        <v>19</v>
      </c>
      <c r="B9" s="26">
        <f>SUM(B11:B14)</f>
        <v>46947000</v>
      </c>
      <c r="C9" s="65">
        <f>SUM(C11:C14)</f>
        <v>12355925</v>
      </c>
      <c r="D9" s="66">
        <f>SUM(D11:D14)</f>
        <v>0</v>
      </c>
      <c r="E9" s="32">
        <f>SUM(B9:D9)</f>
        <v>59302925</v>
      </c>
      <c r="F9" s="31">
        <f>+F11+F12+F13+F14</f>
        <v>48242460</v>
      </c>
      <c r="G9" s="65">
        <f>+G11+G12+G13+G14</f>
        <v>15375092</v>
      </c>
      <c r="H9" s="65">
        <f>+H11+H12+H13+H14</f>
        <v>99</v>
      </c>
      <c r="I9" s="67">
        <f>+I11+I12+I13+I14</f>
        <v>192856</v>
      </c>
      <c r="J9" s="26">
        <f>SUM(J11:J14)</f>
        <v>63810507</v>
      </c>
      <c r="K9" s="31">
        <f>K11+K12+K13+K14</f>
        <v>47402930.440000005</v>
      </c>
      <c r="L9" s="65">
        <f>L11+L12+L13+L14</f>
        <v>14630794.700000001</v>
      </c>
      <c r="M9" s="68">
        <f>SUM(M11:M14)</f>
        <v>98.6</v>
      </c>
      <c r="N9" s="28">
        <f>SUM(N10:N14)</f>
        <v>187310.56</v>
      </c>
      <c r="O9" s="32">
        <f aca="true" t="shared" si="0" ref="O9:O14">SUM(K9:N9)</f>
        <v>62221134.30000001</v>
      </c>
    </row>
    <row r="10" spans="1:15" ht="21.75" customHeight="1">
      <c r="A10" s="33"/>
      <c r="B10" s="34"/>
      <c r="C10" s="35"/>
      <c r="D10" s="35"/>
      <c r="E10" s="32"/>
      <c r="F10" s="69"/>
      <c r="G10" s="38"/>
      <c r="H10" s="54"/>
      <c r="I10" s="36"/>
      <c r="J10" s="34"/>
      <c r="K10" s="39"/>
      <c r="L10" s="54"/>
      <c r="M10" s="54"/>
      <c r="N10" s="36"/>
      <c r="O10" s="32"/>
    </row>
    <row r="11" spans="1:15" ht="21.75" customHeight="1">
      <c r="A11" s="33" t="s">
        <v>20</v>
      </c>
      <c r="B11" s="38">
        <v>25951000</v>
      </c>
      <c r="C11" s="35">
        <v>1088800</v>
      </c>
      <c r="D11" s="35">
        <v>0</v>
      </c>
      <c r="E11" s="40">
        <f aca="true" t="shared" si="1" ref="E11:E19">SUM(B11:D11)</f>
        <v>27039800</v>
      </c>
      <c r="F11" s="69">
        <v>26821900</v>
      </c>
      <c r="G11" s="38">
        <v>2879820</v>
      </c>
      <c r="H11" s="54">
        <v>0</v>
      </c>
      <c r="I11" s="36">
        <v>0</v>
      </c>
      <c r="J11" s="38">
        <f>SUM(F11:I11)</f>
        <v>29701720</v>
      </c>
      <c r="K11" s="39">
        <v>26263037.25</v>
      </c>
      <c r="L11" s="54">
        <v>2632203.83</v>
      </c>
      <c r="M11" s="54">
        <v>0</v>
      </c>
      <c r="N11" s="36">
        <v>0</v>
      </c>
      <c r="O11" s="40">
        <f t="shared" si="0"/>
        <v>28895241.08</v>
      </c>
    </row>
    <row r="12" spans="1:15" ht="21.75" customHeight="1">
      <c r="A12" s="33" t="s">
        <v>31</v>
      </c>
      <c r="B12" s="38">
        <v>13920928</v>
      </c>
      <c r="C12" s="35">
        <v>202200</v>
      </c>
      <c r="D12" s="35">
        <v>0</v>
      </c>
      <c r="E12" s="40">
        <f t="shared" si="1"/>
        <v>14123128</v>
      </c>
      <c r="F12" s="69">
        <v>14350513</v>
      </c>
      <c r="G12" s="38">
        <v>202200</v>
      </c>
      <c r="H12" s="54">
        <v>0</v>
      </c>
      <c r="I12" s="36">
        <v>0</v>
      </c>
      <c r="J12" s="38">
        <f>SUM(F12:I12)</f>
        <v>14552713</v>
      </c>
      <c r="K12" s="39">
        <v>14081469.78</v>
      </c>
      <c r="L12" s="54">
        <v>195950</v>
      </c>
      <c r="M12" s="54">
        <v>0</v>
      </c>
      <c r="N12" s="36">
        <v>0</v>
      </c>
      <c r="O12" s="40">
        <f t="shared" si="0"/>
        <v>14277419.78</v>
      </c>
    </row>
    <row r="13" spans="1:15" ht="21.75" customHeight="1">
      <c r="A13" s="33" t="s">
        <v>22</v>
      </c>
      <c r="B13" s="38">
        <v>6035072</v>
      </c>
      <c r="C13" s="35">
        <v>10724425</v>
      </c>
      <c r="D13" s="35">
        <v>0</v>
      </c>
      <c r="E13" s="40">
        <f t="shared" si="1"/>
        <v>16759497</v>
      </c>
      <c r="F13" s="69">
        <v>6010211</v>
      </c>
      <c r="G13" s="38">
        <v>11880166</v>
      </c>
      <c r="H13" s="54">
        <v>99</v>
      </c>
      <c r="I13" s="36">
        <v>192856</v>
      </c>
      <c r="J13" s="38">
        <f>SUM(F13:I13)</f>
        <v>18083332</v>
      </c>
      <c r="K13" s="39">
        <v>6000632.89</v>
      </c>
      <c r="L13" s="54">
        <v>11548528.8</v>
      </c>
      <c r="M13" s="54">
        <v>98.6</v>
      </c>
      <c r="N13" s="36">
        <v>187310.56</v>
      </c>
      <c r="O13" s="40">
        <f t="shared" si="0"/>
        <v>17736570.85</v>
      </c>
    </row>
    <row r="14" spans="1:15" ht="21.75" customHeight="1">
      <c r="A14" s="33" t="s">
        <v>23</v>
      </c>
      <c r="B14" s="38">
        <v>1040000</v>
      </c>
      <c r="C14" s="35">
        <v>340500</v>
      </c>
      <c r="D14" s="35">
        <v>0</v>
      </c>
      <c r="E14" s="40">
        <f t="shared" si="1"/>
        <v>1380500</v>
      </c>
      <c r="F14" s="69">
        <v>1059836</v>
      </c>
      <c r="G14" s="38">
        <v>412906</v>
      </c>
      <c r="H14" s="54">
        <v>0</v>
      </c>
      <c r="I14" s="36">
        <v>0</v>
      </c>
      <c r="J14" s="38">
        <f>SUM(F14:I14)</f>
        <v>1472742</v>
      </c>
      <c r="K14" s="39">
        <v>1057790.52</v>
      </c>
      <c r="L14" s="54">
        <v>254112.07</v>
      </c>
      <c r="M14" s="54">
        <v>0</v>
      </c>
      <c r="N14" s="36">
        <v>0</v>
      </c>
      <c r="O14" s="40">
        <f t="shared" si="0"/>
        <v>1311902.59</v>
      </c>
    </row>
    <row r="15" spans="1:15" ht="21.75" customHeight="1">
      <c r="A15" s="33"/>
      <c r="B15" s="34"/>
      <c r="C15" s="35"/>
      <c r="D15" s="35"/>
      <c r="E15" s="32"/>
      <c r="F15" s="69"/>
      <c r="G15" s="38"/>
      <c r="H15" s="54"/>
      <c r="I15" s="36"/>
      <c r="J15" s="34"/>
      <c r="K15" s="39"/>
      <c r="L15" s="54"/>
      <c r="M15" s="54"/>
      <c r="N15" s="36"/>
      <c r="O15" s="40"/>
    </row>
    <row r="16" spans="1:15" ht="21.75" customHeight="1">
      <c r="A16" s="11" t="s">
        <v>24</v>
      </c>
      <c r="B16" s="26">
        <f>B18+B19</f>
        <v>4254000</v>
      </c>
      <c r="C16" s="27">
        <f>C18+C19</f>
        <v>673872</v>
      </c>
      <c r="D16" s="27">
        <f>SUM(D18:D19)</f>
        <v>7144</v>
      </c>
      <c r="E16" s="32">
        <f t="shared" si="1"/>
        <v>4935016</v>
      </c>
      <c r="F16" s="70">
        <f>F18+F19</f>
        <v>4680139</v>
      </c>
      <c r="G16" s="30">
        <f>G18+G19</f>
        <v>1452940</v>
      </c>
      <c r="H16" s="68">
        <f>SUM(H18:H19)</f>
        <v>42771</v>
      </c>
      <c r="I16" s="28">
        <f>I18+I19</f>
        <v>421126</v>
      </c>
      <c r="J16" s="26">
        <f>SUM(F16:I16)</f>
        <v>6596976</v>
      </c>
      <c r="K16" s="31">
        <f>K18+K19</f>
        <v>4570749.45</v>
      </c>
      <c r="L16" s="68">
        <f>+L19+L18</f>
        <v>1272603.16</v>
      </c>
      <c r="M16" s="68">
        <f>SUM(M18:M19)</f>
        <v>31011.64</v>
      </c>
      <c r="N16" s="28">
        <f>N18+N19</f>
        <v>298723.34</v>
      </c>
      <c r="O16" s="32">
        <f>SUM(K16:N16)</f>
        <v>6173087.59</v>
      </c>
    </row>
    <row r="17" spans="1:15" ht="21.75" customHeight="1">
      <c r="A17" s="33"/>
      <c r="B17" s="34"/>
      <c r="C17" s="35"/>
      <c r="D17" s="35"/>
      <c r="E17" s="32"/>
      <c r="F17" s="69"/>
      <c r="G17" s="38"/>
      <c r="H17" s="54"/>
      <c r="I17" s="36"/>
      <c r="J17" s="34"/>
      <c r="K17" s="39"/>
      <c r="L17" s="54"/>
      <c r="M17" s="54"/>
      <c r="N17" s="36"/>
      <c r="O17" s="40"/>
    </row>
    <row r="18" spans="1:15" ht="21.75" customHeight="1">
      <c r="A18" s="33" t="s">
        <v>32</v>
      </c>
      <c r="B18" s="38">
        <v>4254000</v>
      </c>
      <c r="C18" s="35">
        <v>673872</v>
      </c>
      <c r="D18" s="35">
        <v>7144</v>
      </c>
      <c r="E18" s="40">
        <f t="shared" si="1"/>
        <v>4935016</v>
      </c>
      <c r="F18" s="69">
        <v>4680139</v>
      </c>
      <c r="G18" s="38">
        <v>1452940</v>
      </c>
      <c r="H18" s="54">
        <v>42771</v>
      </c>
      <c r="I18" s="36">
        <v>421126</v>
      </c>
      <c r="J18" s="38">
        <f>SUM(F18:I18)</f>
        <v>6596976</v>
      </c>
      <c r="K18" s="39">
        <v>4570749.45</v>
      </c>
      <c r="L18" s="54">
        <v>1272603.16</v>
      </c>
      <c r="M18" s="54">
        <v>31011.64</v>
      </c>
      <c r="N18" s="36">
        <v>298723.34</v>
      </c>
      <c r="O18" s="40">
        <f>SUM(K18:N18)</f>
        <v>6173087.59</v>
      </c>
    </row>
    <row r="19" spans="1:15" ht="21.75" customHeight="1">
      <c r="A19" s="33" t="s">
        <v>26</v>
      </c>
      <c r="B19" s="38">
        <v>0</v>
      </c>
      <c r="C19" s="35">
        <v>0</v>
      </c>
      <c r="D19" s="35">
        <v>0</v>
      </c>
      <c r="E19" s="40">
        <f t="shared" si="1"/>
        <v>0</v>
      </c>
      <c r="F19" s="69">
        <v>0</v>
      </c>
      <c r="G19" s="38">
        <v>0</v>
      </c>
      <c r="H19" s="54">
        <v>0</v>
      </c>
      <c r="I19" s="36">
        <v>0</v>
      </c>
      <c r="J19" s="38">
        <f>SUM(F19:I19)</f>
        <v>0</v>
      </c>
      <c r="K19" s="39">
        <v>0</v>
      </c>
      <c r="L19" s="54">
        <v>0</v>
      </c>
      <c r="M19" s="54">
        <v>0</v>
      </c>
      <c r="N19" s="36">
        <v>0</v>
      </c>
      <c r="O19" s="71"/>
    </row>
    <row r="20" spans="1:15" ht="21.75" customHeight="1" thickBot="1">
      <c r="A20" s="33"/>
      <c r="B20" s="38"/>
      <c r="C20" s="41"/>
      <c r="D20" s="41"/>
      <c r="E20" s="32"/>
      <c r="F20" s="72"/>
      <c r="G20" s="73"/>
      <c r="H20" s="74"/>
      <c r="I20" s="42"/>
      <c r="J20" s="38"/>
      <c r="K20" s="55"/>
      <c r="L20" s="54"/>
      <c r="M20" s="75"/>
      <c r="N20" s="42"/>
      <c r="O20" s="76"/>
    </row>
    <row r="21" spans="1:15" ht="21.75" customHeight="1" thickBot="1">
      <c r="A21" s="44" t="s">
        <v>27</v>
      </c>
      <c r="B21" s="45">
        <f>+B9+B16</f>
        <v>51201000</v>
      </c>
      <c r="C21" s="46">
        <f>C16+C9</f>
        <v>13029797</v>
      </c>
      <c r="D21" s="46">
        <f>D16+D9</f>
        <v>7144</v>
      </c>
      <c r="E21" s="47">
        <f>E9+E16</f>
        <v>64237941</v>
      </c>
      <c r="F21" s="45">
        <f>F9+F16</f>
        <v>52922599</v>
      </c>
      <c r="G21" s="48">
        <f>G9+G16</f>
        <v>16828032</v>
      </c>
      <c r="H21" s="48">
        <f>H16+H9</f>
        <v>42870</v>
      </c>
      <c r="I21" s="51">
        <f>+I9+I16</f>
        <v>613982</v>
      </c>
      <c r="J21" s="47">
        <f>J16+J9</f>
        <v>70407483</v>
      </c>
      <c r="K21" s="45">
        <f>K9+K16</f>
        <v>51973679.89000001</v>
      </c>
      <c r="L21" s="48">
        <f>L9+L16</f>
        <v>15903397.860000001</v>
      </c>
      <c r="M21" s="48">
        <f>M9+M16</f>
        <v>31110.239999999998</v>
      </c>
      <c r="N21" s="77">
        <f>+N9+N16</f>
        <v>486033.9</v>
      </c>
      <c r="O21" s="47">
        <f>O16+O9</f>
        <v>68394221.89000002</v>
      </c>
    </row>
    <row r="22" spans="1:15" ht="15">
      <c r="A22" s="53" t="s">
        <v>28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4"/>
    </row>
  </sheetData>
  <sheetProtection/>
  <mergeCells count="6">
    <mergeCell ref="A2:O2"/>
    <mergeCell ref="A3:O3"/>
    <mergeCell ref="B6:E6"/>
    <mergeCell ref="F6:J6"/>
    <mergeCell ref="K6:O6"/>
    <mergeCell ref="A22:N2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2"/>
  <sheetViews>
    <sheetView tabSelected="1" zoomScalePageLayoutView="0" workbookViewId="0" topLeftCell="A1">
      <selection activeCell="H29" sqref="H29"/>
    </sheetView>
  </sheetViews>
  <sheetFormatPr defaultColWidth="11.421875" defaultRowHeight="15"/>
  <cols>
    <col min="1" max="1" width="30.57421875" style="0" customWidth="1"/>
  </cols>
  <sheetData>
    <row r="2" spans="1:15" ht="15.7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2" t="s">
        <v>2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5.75" thickBot="1">
      <c r="A5" s="2" t="s">
        <v>3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ht="21.75" customHeight="1" thickBot="1">
      <c r="A6" s="5"/>
      <c r="B6" s="8" t="s">
        <v>4</v>
      </c>
      <c r="C6" s="9"/>
      <c r="D6" s="9"/>
      <c r="E6" s="10"/>
      <c r="F6" s="8" t="s">
        <v>5</v>
      </c>
      <c r="G6" s="9"/>
      <c r="H6" s="9"/>
      <c r="I6" s="9"/>
      <c r="J6" s="10"/>
      <c r="K6" s="8" t="s">
        <v>6</v>
      </c>
      <c r="L6" s="9"/>
      <c r="M6" s="9"/>
      <c r="N6" s="9"/>
      <c r="O6" s="10"/>
    </row>
    <row r="7" spans="1:15" ht="21.75" customHeight="1">
      <c r="A7" s="11" t="s">
        <v>7</v>
      </c>
      <c r="B7" s="12" t="s">
        <v>8</v>
      </c>
      <c r="C7" s="13" t="s">
        <v>9</v>
      </c>
      <c r="D7" s="14" t="s">
        <v>8</v>
      </c>
      <c r="E7" s="15" t="s">
        <v>10</v>
      </c>
      <c r="F7" s="16" t="s">
        <v>8</v>
      </c>
      <c r="G7" s="13" t="s">
        <v>9</v>
      </c>
      <c r="H7" s="13" t="s">
        <v>11</v>
      </c>
      <c r="I7" s="17" t="s">
        <v>12</v>
      </c>
      <c r="J7" s="15" t="s">
        <v>10</v>
      </c>
      <c r="K7" s="16" t="s">
        <v>8</v>
      </c>
      <c r="L7" s="13" t="s">
        <v>9</v>
      </c>
      <c r="M7" s="13" t="s">
        <v>8</v>
      </c>
      <c r="N7" s="18" t="s">
        <v>12</v>
      </c>
      <c r="O7" s="15" t="s">
        <v>10</v>
      </c>
    </row>
    <row r="8" spans="1:15" ht="21.75" customHeight="1" thickBot="1">
      <c r="A8" s="6"/>
      <c r="B8" s="20" t="s">
        <v>13</v>
      </c>
      <c r="C8" s="21" t="s">
        <v>14</v>
      </c>
      <c r="D8" s="22" t="s">
        <v>15</v>
      </c>
      <c r="E8" s="23" t="s">
        <v>16</v>
      </c>
      <c r="F8" s="24" t="s">
        <v>17</v>
      </c>
      <c r="G8" s="21" t="s">
        <v>14</v>
      </c>
      <c r="H8" s="21" t="s">
        <v>15</v>
      </c>
      <c r="I8" s="22" t="s">
        <v>18</v>
      </c>
      <c r="J8" s="23" t="s">
        <v>16</v>
      </c>
      <c r="K8" s="24" t="s">
        <v>17</v>
      </c>
      <c r="L8" s="21" t="s">
        <v>14</v>
      </c>
      <c r="M8" s="21" t="s">
        <v>15</v>
      </c>
      <c r="N8" s="25" t="s">
        <v>18</v>
      </c>
      <c r="O8" s="23" t="s">
        <v>16</v>
      </c>
    </row>
    <row r="9" spans="1:15" ht="21.75" customHeight="1">
      <c r="A9" s="11" t="s">
        <v>19</v>
      </c>
      <c r="B9" s="26">
        <f>B11+B12+B14+B13</f>
        <v>47642000</v>
      </c>
      <c r="C9" s="27">
        <f>SUM(C11:C14)</f>
        <v>12434517</v>
      </c>
      <c r="D9" s="28">
        <f>SUM(D11:D14)</f>
        <v>0</v>
      </c>
      <c r="E9" s="29">
        <f>SUM(B9:C9)</f>
        <v>60076517</v>
      </c>
      <c r="F9" s="26">
        <f>SUM(SUM(F11:F14))</f>
        <v>50031054</v>
      </c>
      <c r="G9" s="27">
        <f>G11+G12+G13+G14</f>
        <v>16775815</v>
      </c>
      <c r="H9" s="27">
        <f>H11+H12+H13+H14</f>
        <v>0</v>
      </c>
      <c r="I9" s="28">
        <f>I13</f>
        <v>810</v>
      </c>
      <c r="J9" s="30">
        <f>SUM(F9:I9)</f>
        <v>66807679</v>
      </c>
      <c r="K9" s="31">
        <f>K11+K12+K13+K14</f>
        <v>48658844.64</v>
      </c>
      <c r="L9" s="27">
        <f>L11+L12+L13+L14</f>
        <v>13565319.829999998</v>
      </c>
      <c r="M9" s="27">
        <v>0</v>
      </c>
      <c r="N9" s="28">
        <f>+N13</f>
        <v>728.48</v>
      </c>
      <c r="O9" s="32">
        <f>O11+O12+O13+O14</f>
        <v>62224892.95</v>
      </c>
    </row>
    <row r="10" spans="1:15" ht="21.75" customHeight="1">
      <c r="A10" s="33"/>
      <c r="B10" s="34"/>
      <c r="C10" s="35"/>
      <c r="D10" s="36"/>
      <c r="E10" s="37"/>
      <c r="F10" s="38"/>
      <c r="G10" s="35"/>
      <c r="H10" s="35"/>
      <c r="I10" s="36"/>
      <c r="J10" s="38"/>
      <c r="K10" s="39"/>
      <c r="L10" s="35"/>
      <c r="M10" s="35"/>
      <c r="N10" s="36"/>
      <c r="O10" s="40"/>
    </row>
    <row r="11" spans="1:15" ht="21.75" customHeight="1">
      <c r="A11" s="33" t="s">
        <v>20</v>
      </c>
      <c r="B11" s="38">
        <v>26535000</v>
      </c>
      <c r="C11" s="35">
        <v>2345600</v>
      </c>
      <c r="D11" s="36">
        <v>0</v>
      </c>
      <c r="E11" s="37">
        <f>B11+C11+D11</f>
        <v>28880600</v>
      </c>
      <c r="F11" s="38">
        <v>26941800</v>
      </c>
      <c r="G11" s="54">
        <v>2835626</v>
      </c>
      <c r="H11" s="54">
        <v>0</v>
      </c>
      <c r="I11" s="37">
        <v>0</v>
      </c>
      <c r="J11" s="38">
        <f>F11+G11+H11+I11</f>
        <v>29777426</v>
      </c>
      <c r="K11" s="39">
        <v>26196514.42</v>
      </c>
      <c r="L11" s="35">
        <v>2474541.55</v>
      </c>
      <c r="M11" s="35">
        <v>0</v>
      </c>
      <c r="N11" s="36">
        <v>0</v>
      </c>
      <c r="O11" s="40">
        <f>SUM(K11:N11)</f>
        <v>28671055.970000003</v>
      </c>
    </row>
    <row r="12" spans="1:15" ht="21.75" customHeight="1">
      <c r="A12" s="33" t="s">
        <v>34</v>
      </c>
      <c r="B12" s="38">
        <v>14391000</v>
      </c>
      <c r="C12" s="35">
        <v>706768</v>
      </c>
      <c r="D12" s="36">
        <v>0</v>
      </c>
      <c r="E12" s="37">
        <f>B12+C12+D12</f>
        <v>15097768</v>
      </c>
      <c r="F12" s="38">
        <v>14210660</v>
      </c>
      <c r="G12" s="54">
        <v>202200</v>
      </c>
      <c r="H12" s="54">
        <v>0</v>
      </c>
      <c r="I12" s="37">
        <v>0</v>
      </c>
      <c r="J12" s="38">
        <f>F12+G12+H12+I12</f>
        <v>14412860</v>
      </c>
      <c r="K12" s="39">
        <v>13803148.1</v>
      </c>
      <c r="L12" s="35">
        <v>196900</v>
      </c>
      <c r="M12" s="35">
        <v>0</v>
      </c>
      <c r="N12" s="36">
        <v>0</v>
      </c>
      <c r="O12" s="40">
        <f>SUM(K12:N12)</f>
        <v>14000048.1</v>
      </c>
    </row>
    <row r="13" spans="1:15" ht="21.75" customHeight="1">
      <c r="A13" s="33" t="s">
        <v>22</v>
      </c>
      <c r="B13" s="38">
        <v>5636000</v>
      </c>
      <c r="C13" s="35">
        <v>8960203</v>
      </c>
      <c r="D13" s="36">
        <v>0</v>
      </c>
      <c r="E13" s="37">
        <f>B13+C13+D13</f>
        <v>14596203</v>
      </c>
      <c r="F13" s="38">
        <v>6471000</v>
      </c>
      <c r="G13" s="54">
        <v>13137662</v>
      </c>
      <c r="H13" s="54">
        <v>0</v>
      </c>
      <c r="I13" s="36">
        <v>810</v>
      </c>
      <c r="J13" s="38">
        <f>F13+G13+H13+I13</f>
        <v>19609472</v>
      </c>
      <c r="K13" s="39">
        <v>6296848.22</v>
      </c>
      <c r="L13" s="35">
        <v>10569624.62</v>
      </c>
      <c r="M13" s="35">
        <v>0</v>
      </c>
      <c r="N13" s="36">
        <v>728.48</v>
      </c>
      <c r="O13" s="40">
        <f>SUM(K13:N13)</f>
        <v>16867201.32</v>
      </c>
    </row>
    <row r="14" spans="1:15" ht="21.75" customHeight="1">
      <c r="A14" s="33" t="s">
        <v>23</v>
      </c>
      <c r="B14" s="38">
        <v>1080000</v>
      </c>
      <c r="C14" s="35">
        <v>421946</v>
      </c>
      <c r="D14" s="36">
        <v>0</v>
      </c>
      <c r="E14" s="37">
        <f>B14+C14+D14</f>
        <v>1501946</v>
      </c>
      <c r="F14" s="38">
        <v>2407594</v>
      </c>
      <c r="G14" s="54">
        <v>600327</v>
      </c>
      <c r="H14" s="54">
        <v>0</v>
      </c>
      <c r="I14" s="36">
        <v>0</v>
      </c>
      <c r="J14" s="38">
        <f>F14+G14+H14+I14</f>
        <v>3007921</v>
      </c>
      <c r="K14" s="39">
        <v>2362333.9</v>
      </c>
      <c r="L14" s="35">
        <v>324253.66</v>
      </c>
      <c r="M14" s="35">
        <v>0</v>
      </c>
      <c r="N14" s="36">
        <v>0</v>
      </c>
      <c r="O14" s="40">
        <f>SUM(K14:N14)</f>
        <v>2686587.56</v>
      </c>
    </row>
    <row r="15" spans="1:15" ht="21.75" customHeight="1">
      <c r="A15" s="33"/>
      <c r="B15" s="34"/>
      <c r="C15" s="35"/>
      <c r="D15" s="36"/>
      <c r="E15" s="37"/>
      <c r="F15" s="34"/>
      <c r="G15" s="35"/>
      <c r="H15" s="35"/>
      <c r="I15" s="36"/>
      <c r="J15" s="34"/>
      <c r="K15" s="39"/>
      <c r="L15" s="35"/>
      <c r="M15" s="35"/>
      <c r="N15" s="36"/>
      <c r="O15" s="40"/>
    </row>
    <row r="16" spans="1:15" ht="21.75" customHeight="1">
      <c r="A16" s="11" t="s">
        <v>24</v>
      </c>
      <c r="B16" s="26">
        <f>+B18+B19</f>
        <v>3754000</v>
      </c>
      <c r="C16" s="27">
        <f>SUM(C18:C19)</f>
        <v>966823</v>
      </c>
      <c r="D16" s="28">
        <f>SUM(D18:D19)</f>
        <v>11998</v>
      </c>
      <c r="E16" s="29">
        <f>B16+C16+D16</f>
        <v>4732821</v>
      </c>
      <c r="F16" s="26">
        <f>+F18+F19</f>
        <v>3856067</v>
      </c>
      <c r="G16" s="27">
        <f>G18+G19</f>
        <v>1241181</v>
      </c>
      <c r="H16" s="27">
        <f>H18+H19</f>
        <v>15901</v>
      </c>
      <c r="I16" s="28">
        <f>I18+I19</f>
        <v>51900</v>
      </c>
      <c r="J16" s="30">
        <f>SUM(F16:I16)</f>
        <v>5165049</v>
      </c>
      <c r="K16" s="31">
        <f>K18+K19</f>
        <v>3842400.71</v>
      </c>
      <c r="L16" s="27">
        <f>+L19+L18</f>
        <v>872917.82</v>
      </c>
      <c r="M16" s="27">
        <f>M18</f>
        <v>4479.41</v>
      </c>
      <c r="N16" s="28">
        <f>N18+N19</f>
        <v>30813.98</v>
      </c>
      <c r="O16" s="32">
        <f>O18+O19</f>
        <v>4750611.920000001</v>
      </c>
    </row>
    <row r="17" spans="1:15" ht="21.75" customHeight="1">
      <c r="A17" s="33"/>
      <c r="B17" s="34"/>
      <c r="C17" s="35"/>
      <c r="D17" s="36"/>
      <c r="E17" s="37"/>
      <c r="F17" s="38"/>
      <c r="G17" s="35"/>
      <c r="H17" s="35"/>
      <c r="I17" s="36"/>
      <c r="J17" s="38"/>
      <c r="K17" s="39"/>
      <c r="L17" s="35"/>
      <c r="M17" s="35"/>
      <c r="N17" s="36"/>
      <c r="O17" s="40"/>
    </row>
    <row r="18" spans="1:15" ht="21.75" customHeight="1">
      <c r="A18" s="33" t="s">
        <v>35</v>
      </c>
      <c r="B18" s="38">
        <v>3754000</v>
      </c>
      <c r="C18" s="35">
        <v>966823</v>
      </c>
      <c r="D18" s="36">
        <v>11998</v>
      </c>
      <c r="E18" s="37">
        <f>B18+C18+D18</f>
        <v>4732821</v>
      </c>
      <c r="F18" s="38">
        <v>3856067</v>
      </c>
      <c r="G18" s="35">
        <v>1241181</v>
      </c>
      <c r="H18" s="35">
        <v>15901</v>
      </c>
      <c r="I18" s="36">
        <v>51900</v>
      </c>
      <c r="J18" s="38">
        <f>F18+G18+H18+I18</f>
        <v>5165049</v>
      </c>
      <c r="K18" s="39">
        <v>3842400.71</v>
      </c>
      <c r="L18" s="35">
        <v>872917.82</v>
      </c>
      <c r="M18" s="35">
        <v>4479.41</v>
      </c>
      <c r="N18" s="36">
        <v>30813.98</v>
      </c>
      <c r="O18" s="40">
        <f>SUM(K18:N18)</f>
        <v>4750611.920000001</v>
      </c>
    </row>
    <row r="19" spans="1:15" ht="21.75" customHeight="1">
      <c r="A19" s="33" t="s">
        <v>36</v>
      </c>
      <c r="B19" s="38"/>
      <c r="C19" s="35"/>
      <c r="D19" s="36"/>
      <c r="E19" s="37"/>
      <c r="F19" s="38"/>
      <c r="G19" s="35"/>
      <c r="H19" s="35"/>
      <c r="I19" s="36"/>
      <c r="J19" s="38"/>
      <c r="K19" s="39"/>
      <c r="L19" s="35"/>
      <c r="M19" s="35"/>
      <c r="N19" s="36"/>
      <c r="O19" s="40"/>
    </row>
    <row r="20" spans="1:15" ht="21.75" customHeight="1" thickBot="1">
      <c r="A20" s="33"/>
      <c r="B20" s="38"/>
      <c r="C20" s="41"/>
      <c r="D20" s="42"/>
      <c r="E20" s="43"/>
      <c r="F20" s="34"/>
      <c r="G20" s="41"/>
      <c r="H20" s="41"/>
      <c r="I20" s="42"/>
      <c r="J20" s="34"/>
      <c r="K20" s="55"/>
      <c r="L20" s="35"/>
      <c r="M20" s="35"/>
      <c r="N20" s="42"/>
      <c r="O20" s="56"/>
    </row>
    <row r="21" spans="1:15" ht="21.75" customHeight="1" thickBot="1">
      <c r="A21" s="44" t="s">
        <v>27</v>
      </c>
      <c r="B21" s="45">
        <f>+B9+B16</f>
        <v>51396000</v>
      </c>
      <c r="C21" s="48">
        <f>C16+C9</f>
        <v>13401340</v>
      </c>
      <c r="D21" s="49">
        <f>D16+D9</f>
        <v>11998</v>
      </c>
      <c r="E21" s="47">
        <f>SUM(E9+E16)</f>
        <v>64809338</v>
      </c>
      <c r="F21" s="45">
        <f>F9+F16</f>
        <v>53887121</v>
      </c>
      <c r="G21" s="48">
        <f>G9+G16</f>
        <v>18016996</v>
      </c>
      <c r="H21" s="48">
        <f>H16</f>
        <v>15901</v>
      </c>
      <c r="I21" s="49">
        <f>I9+I16</f>
        <v>52710</v>
      </c>
      <c r="J21" s="47">
        <f>J9+J16</f>
        <v>71972728</v>
      </c>
      <c r="K21" s="45">
        <f>K9+K16</f>
        <v>52501245.35</v>
      </c>
      <c r="L21" s="48">
        <f>L9+L16</f>
        <v>14438237.649999999</v>
      </c>
      <c r="M21" s="48">
        <f>M16</f>
        <v>4479.41</v>
      </c>
      <c r="N21" s="49">
        <f>+N9+N16</f>
        <v>31542.46</v>
      </c>
      <c r="O21" s="47">
        <f>O9+O16</f>
        <v>66975504.870000005</v>
      </c>
    </row>
    <row r="22" spans="1:15" ht="15">
      <c r="A22" s="3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</sheetData>
  <sheetProtection/>
  <mergeCells count="5">
    <mergeCell ref="A2:O2"/>
    <mergeCell ref="A3:O3"/>
    <mergeCell ref="B6:E6"/>
    <mergeCell ref="F6:J6"/>
    <mergeCell ref="K6:O6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2015-10-15T16:01:03Z</dcterms:created>
  <dcterms:modified xsi:type="dcterms:W3CDTF">2015-10-15T16:14:48Z</dcterms:modified>
  <cp:category/>
  <cp:version/>
  <cp:contentType/>
  <cp:contentStatus/>
</cp:coreProperties>
</file>